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bookViews>
    <workbookView xWindow="0" yWindow="0" windowWidth="28800" windowHeight="11610" tabRatio="671"/>
  </bookViews>
  <sheets>
    <sheet name="résultats chiffrés" sheetId="1" r:id="rId1"/>
    <sheet name="résultats sans bureau" sheetId="12" r:id="rId2"/>
    <sheet name="Feuil1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T25" i="1"/>
  <c r="T26" i="1"/>
  <c r="B6" i="12" l="1"/>
  <c r="B7" i="12"/>
  <c r="B8" i="12"/>
  <c r="B9" i="12"/>
  <c r="B10" i="12"/>
  <c r="B11" i="12"/>
  <c r="B12" i="12"/>
  <c r="B13" i="12"/>
  <c r="B14" i="12"/>
  <c r="B15" i="12"/>
  <c r="T27" i="1" l="1"/>
  <c r="T13" i="1"/>
  <c r="J7" i="12" s="1"/>
  <c r="T14" i="1"/>
  <c r="J8" i="12" s="1"/>
  <c r="T15" i="1"/>
  <c r="J9" i="12" s="1"/>
  <c r="T16" i="1"/>
  <c r="J10" i="12" s="1"/>
  <c r="T17" i="1"/>
  <c r="J11" i="12" s="1"/>
  <c r="J12" i="12"/>
  <c r="J13" i="12"/>
  <c r="J14" i="12"/>
  <c r="J15" i="12"/>
  <c r="T12" i="1"/>
  <c r="J6" i="12" s="1"/>
  <c r="T11" i="1"/>
  <c r="T9" i="1"/>
  <c r="T8" i="1"/>
  <c r="T6" i="1"/>
  <c r="Q10" i="1"/>
  <c r="Q7" i="1" s="1"/>
  <c r="R10" i="1"/>
  <c r="R7" i="1" s="1"/>
  <c r="S10" i="1"/>
  <c r="S7" i="1" s="1"/>
  <c r="U27" i="1" l="1"/>
  <c r="S30" i="1"/>
  <c r="S29" i="1"/>
  <c r="Q30" i="1"/>
  <c r="Q29" i="1"/>
  <c r="R29" i="1"/>
  <c r="R30" i="1"/>
  <c r="E10" i="1"/>
  <c r="S31" i="1" l="1"/>
  <c r="R31" i="1"/>
  <c r="Q31" i="1"/>
  <c r="D10" i="1"/>
  <c r="D7" i="1" s="1"/>
  <c r="E7" i="1"/>
  <c r="F10" i="1"/>
  <c r="F7" i="1" s="1"/>
  <c r="G10" i="1"/>
  <c r="G7" i="1" s="1"/>
  <c r="H10" i="1"/>
  <c r="H7" i="1" s="1"/>
  <c r="I10" i="1"/>
  <c r="I7" i="1" s="1"/>
  <c r="J10" i="1"/>
  <c r="J7" i="1" s="1"/>
  <c r="K10" i="1"/>
  <c r="K7" i="1" s="1"/>
  <c r="L10" i="1"/>
  <c r="L7" i="1" s="1"/>
  <c r="M10" i="1"/>
  <c r="M7" i="1" s="1"/>
  <c r="N10" i="1"/>
  <c r="N7" i="1" s="1"/>
  <c r="O10" i="1"/>
  <c r="O7" i="1" s="1"/>
  <c r="P10" i="1"/>
  <c r="P7" i="1" s="1"/>
  <c r="C10" i="1"/>
  <c r="C7" i="1" l="1"/>
  <c r="T7" i="1" s="1"/>
  <c r="T10" i="1"/>
  <c r="L29" i="1"/>
  <c r="L30" i="1"/>
  <c r="H29" i="1"/>
  <c r="H30" i="1"/>
  <c r="G29" i="1"/>
  <c r="G30" i="1"/>
  <c r="N29" i="1"/>
  <c r="N30" i="1"/>
  <c r="P29" i="1"/>
  <c r="P30" i="1"/>
  <c r="O29" i="1"/>
  <c r="O30" i="1"/>
  <c r="K29" i="1"/>
  <c r="K30" i="1"/>
  <c r="F29" i="1"/>
  <c r="F30" i="1"/>
  <c r="J29" i="1"/>
  <c r="J30" i="1"/>
  <c r="M29" i="1"/>
  <c r="M30" i="1"/>
  <c r="I29" i="1"/>
  <c r="I30" i="1"/>
  <c r="E29" i="1"/>
  <c r="E30" i="1"/>
  <c r="D29" i="1"/>
  <c r="D30" i="1"/>
  <c r="C29" i="1" l="1"/>
  <c r="U23" i="1"/>
  <c r="U21" i="1"/>
  <c r="U19" i="1"/>
  <c r="U25" i="1"/>
  <c r="U24" i="1"/>
  <c r="U18" i="1"/>
  <c r="U20" i="1"/>
  <c r="U26" i="1"/>
  <c r="U22" i="1"/>
  <c r="C30" i="1"/>
  <c r="B5" i="12"/>
  <c r="H19" i="12" l="1"/>
  <c r="J5" i="12" l="1"/>
  <c r="P28" i="1" l="1"/>
  <c r="O28" i="1"/>
  <c r="L28" i="1"/>
  <c r="G28" i="1"/>
  <c r="D28" i="1"/>
  <c r="U9" i="1" l="1"/>
  <c r="H20" i="12"/>
  <c r="C18" i="12"/>
  <c r="U8" i="1"/>
  <c r="H28" i="1"/>
  <c r="E28" i="1"/>
  <c r="I28" i="1"/>
  <c r="M28" i="1"/>
  <c r="F28" i="1"/>
  <c r="J28" i="1"/>
  <c r="C28" i="1"/>
  <c r="K28" i="1"/>
  <c r="C31" i="1"/>
  <c r="K31" i="1"/>
  <c r="T29" i="1" l="1"/>
  <c r="T30" i="1"/>
  <c r="K13" i="12"/>
  <c r="K12" i="12"/>
  <c r="K14" i="12"/>
  <c r="U17" i="1"/>
  <c r="K11" i="12" s="1"/>
  <c r="U16" i="1"/>
  <c r="K10" i="12" s="1"/>
  <c r="K15" i="12"/>
  <c r="H18" i="12"/>
  <c r="C19" i="12"/>
  <c r="U13" i="1"/>
  <c r="K7" i="12" s="1"/>
  <c r="U15" i="1"/>
  <c r="K9" i="12" s="1"/>
  <c r="U11" i="1"/>
  <c r="K5" i="12" s="1"/>
  <c r="U14" i="1"/>
  <c r="K8" i="12" s="1"/>
  <c r="U12" i="1"/>
  <c r="K6" i="12" s="1"/>
  <c r="U10" i="1"/>
  <c r="H31" i="1"/>
  <c r="G31" i="1"/>
  <c r="M31" i="1"/>
  <c r="E31" i="1"/>
  <c r="J31" i="1"/>
  <c r="F31" i="1"/>
  <c r="P31" i="1"/>
  <c r="D31" i="1"/>
  <c r="L31" i="1"/>
  <c r="I31" i="1"/>
  <c r="O31" i="1"/>
  <c r="U7" i="1"/>
  <c r="N31" i="1"/>
  <c r="T31" i="1" l="1"/>
  <c r="C21" i="12" l="1"/>
</calcChain>
</file>

<file path=xl/sharedStrings.xml><?xml version="1.0" encoding="utf-8"?>
<sst xmlns="http://schemas.openxmlformats.org/spreadsheetml/2006/main" count="66" uniqueCount="60">
  <si>
    <t>RÉPUBLIQUE FRANÇAISE - Commune de CORMEILLES EN PARISIS</t>
  </si>
  <si>
    <t>Mairie</t>
  </si>
  <si>
    <t>Maurice Berteaux</t>
  </si>
  <si>
    <t>Salle des fêtes</t>
  </si>
  <si>
    <t>Jules Ferry</t>
  </si>
  <si>
    <t>Alsace Lorraine</t>
  </si>
  <si>
    <t>Val d'or</t>
  </si>
  <si>
    <t>Beffroi</t>
  </si>
  <si>
    <t>Champs Guillaume</t>
  </si>
  <si>
    <t>Salle polyvalente</t>
  </si>
  <si>
    <t>Noyer de l'image</t>
  </si>
  <si>
    <t>Léo Tavarez</t>
  </si>
  <si>
    <t>BUREAUX</t>
  </si>
  <si>
    <t>TOTAL</t>
  </si>
  <si>
    <t>%</t>
  </si>
  <si>
    <t>INSCRITS</t>
  </si>
  <si>
    <t>VOTANTS</t>
  </si>
  <si>
    <t>NULS</t>
  </si>
  <si>
    <t>EXPRIMES</t>
  </si>
  <si>
    <t>VOTE PAR PROCURATION</t>
  </si>
  <si>
    <t>POURCENTAGE DE VOTANTS</t>
  </si>
  <si>
    <t>TAUX D'ABSTENTION</t>
  </si>
  <si>
    <t>RÉCAPITULATIF DES SUFFRAGES DU BUREAU CENTRALISATEUR</t>
  </si>
  <si>
    <t>Inscrits :</t>
  </si>
  <si>
    <t>Votants :</t>
  </si>
  <si>
    <t>Bulletins blancs :</t>
  </si>
  <si>
    <t>Suffrages exprimés :</t>
  </si>
  <si>
    <t>Participation :</t>
  </si>
  <si>
    <t>Listes</t>
  </si>
  <si>
    <t>Résultats</t>
  </si>
  <si>
    <t>Colonne1</t>
  </si>
  <si>
    <t>Colonne2</t>
  </si>
  <si>
    <t>Colonne3</t>
  </si>
  <si>
    <t>Colonne4</t>
  </si>
  <si>
    <t>Colonne12</t>
  </si>
  <si>
    <t>Colonne13</t>
  </si>
  <si>
    <t>Colonne5</t>
  </si>
  <si>
    <t>BLANC ET VIDE</t>
  </si>
  <si>
    <t>Bulletins Nuls :</t>
  </si>
  <si>
    <t>St Exupéry</t>
  </si>
  <si>
    <t>Les Pierres Vives</t>
  </si>
  <si>
    <t>Dullin</t>
  </si>
  <si>
    <t>ÉLECTION PRESIDENTIELLE DU 23 AVRIL 2017</t>
  </si>
  <si>
    <t>ÉLECTION LEGISLATIVE DU 11 JUIN 2017</t>
  </si>
  <si>
    <t>CORPS OLIVIER</t>
  </si>
  <si>
    <t>LEON NELLY</t>
  </si>
  <si>
    <t>BEURET PASCAL</t>
  </si>
  <si>
    <t>PICQUENOT MICHEL</t>
  </si>
  <si>
    <t>JALLU LAURENT</t>
  </si>
  <si>
    <t>HULOT MARIE-MARTINE</t>
  </si>
  <si>
    <t>BERTHOLET CHRISTOPHE</t>
  </si>
  <si>
    <t>LANASPRE NICOLE</t>
  </si>
  <si>
    <t>BORGNE PIERRETTE</t>
  </si>
  <si>
    <t>DAUMAS FABIENNE</t>
  </si>
  <si>
    <t>SIMONNOT ALEXANDRE</t>
  </si>
  <si>
    <t>POUPARD ALAIN</t>
  </si>
  <si>
    <t>MONCHAL MURIEL</t>
  </si>
  <si>
    <t>RILHAC CÉCILE</t>
  </si>
  <si>
    <t>DAVIGNON SÉBASTIEN</t>
  </si>
  <si>
    <t>CORBEAUX CLÉMENT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</si>
</sst>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8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textRotation="30"/>
    </xf>
    <xf numFmtId="0" fontId="4" fillId="0" borderId="0" xfId="0" applyFont="1" applyBorder="1" applyAlignment="1" applyProtection="1">
      <alignment vertical="center" textRotation="30" wrapText="1"/>
    </xf>
    <xf numFmtId="0" fontId="2" fillId="0" borderId="0" xfId="0" applyFont="1" applyAlignment="1" applyProtection="1">
      <alignment vertical="center" textRotation="30"/>
    </xf>
    <xf numFmtId="0" fontId="9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1" fillId="0" borderId="0" xfId="0" applyFont="1" applyBorder="1"/>
    <xf numFmtId="0" fontId="12" fillId="5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2" fillId="5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10" fontId="16" fillId="0" borderId="0" xfId="0" applyNumberFormat="1" applyFont="1"/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0" fontId="17" fillId="3" borderId="15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10" fontId="17" fillId="3" borderId="21" xfId="0" applyNumberFormat="1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left" vertical="center" wrapText="1"/>
    </xf>
    <xf numFmtId="0" fontId="17" fillId="6" borderId="27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center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22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textRotation="30"/>
    </xf>
    <xf numFmtId="0" fontId="2" fillId="0" borderId="0" xfId="0" applyFont="1" applyAlignment="1" applyProtection="1">
      <alignment horizontal="center" vertical="center" textRotation="30"/>
    </xf>
    <xf numFmtId="2" fontId="17" fillId="0" borderId="10" xfId="0" applyNumberFormat="1" applyFont="1" applyFill="1" applyBorder="1" applyAlignment="1" applyProtection="1">
      <alignment vertical="center"/>
    </xf>
    <xf numFmtId="2" fontId="17" fillId="0" borderId="10" xfId="0" applyNumberFormat="1" applyFont="1" applyBorder="1" applyAlignment="1" applyProtection="1">
      <alignment vertical="center"/>
    </xf>
    <xf numFmtId="2" fontId="17" fillId="0" borderId="10" xfId="0" applyNumberFormat="1" applyFont="1" applyFill="1" applyBorder="1" applyAlignment="1" applyProtection="1">
      <alignment horizontal="center" vertical="center"/>
    </xf>
    <xf numFmtId="2" fontId="17" fillId="0" borderId="26" xfId="0" applyNumberFormat="1" applyFont="1" applyFill="1" applyBorder="1" applyAlignment="1" applyProtection="1">
      <alignment vertical="center"/>
    </xf>
    <xf numFmtId="2" fontId="17" fillId="0" borderId="26" xfId="0" applyNumberFormat="1" applyFont="1" applyBorder="1" applyAlignment="1" applyProtection="1">
      <alignment vertical="center"/>
    </xf>
    <xf numFmtId="2" fontId="17" fillId="0" borderId="2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textRotation="30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/>
    <xf numFmtId="0" fontId="17" fillId="4" borderId="6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9" fontId="17" fillId="0" borderId="15" xfId="0" applyNumberFormat="1" applyFont="1" applyFill="1" applyBorder="1" applyAlignment="1" applyProtection="1">
      <alignment horizontal="center" vertical="center"/>
    </xf>
    <xf numFmtId="1" fontId="17" fillId="4" borderId="1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 wrapText="1"/>
    </xf>
    <xf numFmtId="0" fontId="17" fillId="3" borderId="25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8" xfId="0" quotePrefix="1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7" fillId="4" borderId="29" xfId="0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DE372A"/>
      <color rgb="FFFDA5FD"/>
      <color rgb="FFE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1113064</xdr:colOff>
      <xdr:row>3</xdr:row>
      <xdr:rowOff>452279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62075" cy="976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2</xdr:row>
      <xdr:rowOff>218382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742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4:K16" totalsRowShown="0" headerRowDxfId="11" dataDxfId="10">
  <tableColumns count="10">
    <tableColumn id="1" name="Listes" dataDxfId="9">
      <calculatedColumnFormula>'résultats chiffrés'!B11</calculatedColumnFormula>
    </tableColumn>
    <tableColumn id="4" name="Colonne2" dataDxfId="8"/>
    <tableColumn id="5" name="Colonne3" dataDxfId="7"/>
    <tableColumn id="6" name="Colonne4" dataDxfId="6"/>
    <tableColumn id="9" name="Colonne5" dataDxfId="5"/>
    <tableColumn id="3" name="Colonne1" dataDxfId="4"/>
    <tableColumn id="7" name="Colonne12" dataDxfId="3"/>
    <tableColumn id="8" name="Colonne13" dataDxfId="2"/>
    <tableColumn id="2" name="Résultats" dataDxfId="1">
      <calculatedColumnFormula>'résultats chiffrés'!T11</calculatedColumnFormula>
    </tableColumn>
    <tableColumn id="10" name="%" dataDxfId="0">
      <calculatedColumnFormula>'résultats chiffrés'!U11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topLeftCell="A4" zoomScale="70" zoomScaleNormal="70" workbookViewId="0">
      <selection activeCell="L11" sqref="L11"/>
    </sheetView>
  </sheetViews>
  <sheetFormatPr baseColWidth="10" defaultRowHeight="15" x14ac:dyDescent="0.25"/>
  <cols>
    <col min="1" max="1" width="3.7109375" customWidth="1"/>
    <col min="2" max="2" width="55.28515625" customWidth="1"/>
    <col min="3" max="3" width="6.85546875" customWidth="1"/>
    <col min="4" max="19" width="6.42578125" customWidth="1"/>
    <col min="20" max="20" width="8" bestFit="1" customWidth="1"/>
    <col min="21" max="21" width="11" bestFit="1" customWidth="1"/>
  </cols>
  <sheetData>
    <row r="1" spans="1:21" x14ac:dyDescent="0.25">
      <c r="A1" s="1"/>
      <c r="B1" s="2"/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"/>
    </row>
    <row r="2" spans="1:21" ht="12.75" customHeight="1" x14ac:dyDescent="0.25">
      <c r="A2" s="1"/>
      <c r="B2" s="2"/>
      <c r="C2" s="89" t="s">
        <v>43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"/>
    </row>
    <row r="3" spans="1:21" ht="13.5" customHeight="1" x14ac:dyDescent="0.25">
      <c r="A3" s="1"/>
      <c r="B3" s="2"/>
      <c r="C3" s="96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3"/>
    </row>
    <row r="4" spans="1:21" ht="48.75" customHeight="1" thickBot="1" x14ac:dyDescent="0.3">
      <c r="A4" s="4"/>
      <c r="B4" s="5"/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2</v>
      </c>
      <c r="K4" s="63" t="s">
        <v>3</v>
      </c>
      <c r="L4" s="63" t="s">
        <v>5</v>
      </c>
      <c r="M4" s="63" t="s">
        <v>8</v>
      </c>
      <c r="N4" s="63" t="s">
        <v>9</v>
      </c>
      <c r="O4" s="63" t="s">
        <v>10</v>
      </c>
      <c r="P4" s="63" t="s">
        <v>11</v>
      </c>
      <c r="Q4" s="71" t="s">
        <v>39</v>
      </c>
      <c r="R4" s="71" t="s">
        <v>40</v>
      </c>
      <c r="S4" s="71" t="s">
        <v>41</v>
      </c>
      <c r="T4" s="64"/>
      <c r="U4" s="6"/>
    </row>
    <row r="5" spans="1:21" ht="18" customHeight="1" thickBot="1" x14ac:dyDescent="0.3">
      <c r="A5" s="91" t="s">
        <v>12</v>
      </c>
      <c r="B5" s="91"/>
      <c r="C5" s="35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7">
        <v>11</v>
      </c>
      <c r="N5" s="37">
        <v>12</v>
      </c>
      <c r="O5" s="37">
        <v>13</v>
      </c>
      <c r="P5" s="37">
        <v>14</v>
      </c>
      <c r="Q5" s="37">
        <v>15</v>
      </c>
      <c r="R5" s="37">
        <v>16</v>
      </c>
      <c r="S5" s="74">
        <v>17</v>
      </c>
      <c r="T5" s="38" t="s">
        <v>13</v>
      </c>
      <c r="U5" s="38" t="s">
        <v>14</v>
      </c>
    </row>
    <row r="6" spans="1:21" ht="18" customHeight="1" x14ac:dyDescent="0.25">
      <c r="A6" s="92" t="s">
        <v>15</v>
      </c>
      <c r="B6" s="92"/>
      <c r="C6" s="25">
        <v>753</v>
      </c>
      <c r="D6" s="26">
        <v>934</v>
      </c>
      <c r="E6" s="26">
        <v>952</v>
      </c>
      <c r="F6" s="26">
        <v>918</v>
      </c>
      <c r="G6" s="26">
        <v>879</v>
      </c>
      <c r="H6" s="26">
        <v>1041</v>
      </c>
      <c r="I6" s="26">
        <v>902</v>
      </c>
      <c r="J6" s="26">
        <v>936</v>
      </c>
      <c r="K6" s="26">
        <v>981</v>
      </c>
      <c r="L6" s="26">
        <v>992</v>
      </c>
      <c r="M6" s="26">
        <v>842</v>
      </c>
      <c r="N6" s="27">
        <v>927</v>
      </c>
      <c r="O6" s="28">
        <v>911</v>
      </c>
      <c r="P6" s="27">
        <v>877</v>
      </c>
      <c r="Q6" s="27">
        <v>1118</v>
      </c>
      <c r="R6" s="27">
        <v>952</v>
      </c>
      <c r="S6" s="27">
        <v>906</v>
      </c>
      <c r="T6" s="39">
        <f t="shared" ref="T6:T12" si="0">SUM(C6:S6)</f>
        <v>15821</v>
      </c>
      <c r="U6" s="83">
        <v>1</v>
      </c>
    </row>
    <row r="7" spans="1:21" ht="18" customHeight="1" x14ac:dyDescent="0.25">
      <c r="A7" s="93" t="s">
        <v>16</v>
      </c>
      <c r="B7" s="93"/>
      <c r="C7" s="29">
        <f>C10+C9+C8</f>
        <v>361</v>
      </c>
      <c r="D7" s="30">
        <f t="shared" ref="D7:P7" si="1">D10+D9+D8</f>
        <v>511</v>
      </c>
      <c r="E7" s="30">
        <f t="shared" si="1"/>
        <v>429</v>
      </c>
      <c r="F7" s="30">
        <f t="shared" si="1"/>
        <v>478</v>
      </c>
      <c r="G7" s="30">
        <f t="shared" si="1"/>
        <v>480</v>
      </c>
      <c r="H7" s="30">
        <f t="shared" si="1"/>
        <v>545</v>
      </c>
      <c r="I7" s="30">
        <f t="shared" si="1"/>
        <v>441</v>
      </c>
      <c r="J7" s="30">
        <f t="shared" si="1"/>
        <v>497</v>
      </c>
      <c r="K7" s="30">
        <f t="shared" si="1"/>
        <v>514</v>
      </c>
      <c r="L7" s="30">
        <f t="shared" si="1"/>
        <v>558</v>
      </c>
      <c r="M7" s="30">
        <f t="shared" si="1"/>
        <v>465</v>
      </c>
      <c r="N7" s="30">
        <f t="shared" si="1"/>
        <v>424</v>
      </c>
      <c r="O7" s="30">
        <f t="shared" si="1"/>
        <v>415</v>
      </c>
      <c r="P7" s="30">
        <f t="shared" si="1"/>
        <v>440</v>
      </c>
      <c r="Q7" s="30">
        <f t="shared" ref="Q7:S7" si="2">Q10+Q9+Q8</f>
        <v>525</v>
      </c>
      <c r="R7" s="30">
        <f t="shared" si="2"/>
        <v>429</v>
      </c>
      <c r="S7" s="30">
        <f t="shared" si="2"/>
        <v>423</v>
      </c>
      <c r="T7" s="40">
        <f t="shared" si="0"/>
        <v>7935</v>
      </c>
      <c r="U7" s="41">
        <f>T7/T$6</f>
        <v>0.50154857467922387</v>
      </c>
    </row>
    <row r="8" spans="1:21" ht="18" customHeight="1" x14ac:dyDescent="0.25">
      <c r="A8" s="93" t="s">
        <v>17</v>
      </c>
      <c r="B8" s="93"/>
      <c r="C8" s="25">
        <v>2</v>
      </c>
      <c r="D8" s="26">
        <v>1</v>
      </c>
      <c r="E8" s="26">
        <v>1</v>
      </c>
      <c r="F8" s="26">
        <v>2</v>
      </c>
      <c r="G8" s="26">
        <v>2</v>
      </c>
      <c r="H8" s="26">
        <v>3</v>
      </c>
      <c r="I8" s="26">
        <v>1</v>
      </c>
      <c r="J8" s="26">
        <v>0</v>
      </c>
      <c r="K8" s="26">
        <v>2</v>
      </c>
      <c r="L8" s="26">
        <v>5</v>
      </c>
      <c r="M8" s="26">
        <v>3</v>
      </c>
      <c r="N8" s="26">
        <v>2</v>
      </c>
      <c r="O8" s="26">
        <v>0</v>
      </c>
      <c r="P8" s="26">
        <v>1</v>
      </c>
      <c r="Q8" s="26">
        <v>2</v>
      </c>
      <c r="R8" s="26">
        <v>0</v>
      </c>
      <c r="S8" s="26">
        <v>1</v>
      </c>
      <c r="T8" s="40">
        <f t="shared" si="0"/>
        <v>28</v>
      </c>
      <c r="U8" s="41">
        <f t="shared" ref="U8:U10" si="3">T8/T$6</f>
        <v>1.7697996333986474E-3</v>
      </c>
    </row>
    <row r="9" spans="1:21" ht="18" customHeight="1" x14ac:dyDescent="0.25">
      <c r="A9" s="97" t="s">
        <v>37</v>
      </c>
      <c r="B9" s="98"/>
      <c r="C9" s="31">
        <v>1</v>
      </c>
      <c r="D9" s="32">
        <v>1</v>
      </c>
      <c r="E9" s="32">
        <v>8</v>
      </c>
      <c r="F9" s="32">
        <v>3</v>
      </c>
      <c r="G9" s="32">
        <v>4</v>
      </c>
      <c r="H9" s="32">
        <v>4</v>
      </c>
      <c r="I9" s="32">
        <v>4</v>
      </c>
      <c r="J9" s="32">
        <v>1</v>
      </c>
      <c r="K9" s="32">
        <v>3</v>
      </c>
      <c r="L9" s="32">
        <v>0</v>
      </c>
      <c r="M9" s="32">
        <v>4</v>
      </c>
      <c r="N9" s="32">
        <v>7</v>
      </c>
      <c r="O9" s="32">
        <v>5</v>
      </c>
      <c r="P9" s="26">
        <v>3</v>
      </c>
      <c r="Q9" s="26">
        <v>7</v>
      </c>
      <c r="R9" s="26">
        <v>2</v>
      </c>
      <c r="S9" s="26">
        <v>4</v>
      </c>
      <c r="T9" s="40">
        <f t="shared" si="0"/>
        <v>61</v>
      </c>
      <c r="U9" s="41">
        <f t="shared" si="3"/>
        <v>3.8556349156184818E-3</v>
      </c>
    </row>
    <row r="10" spans="1:21" ht="18" customHeight="1" thickBot="1" x14ac:dyDescent="0.3">
      <c r="A10" s="94" t="s">
        <v>18</v>
      </c>
      <c r="B10" s="94"/>
      <c r="C10" s="33">
        <f t="shared" ref="C10:S10" si="4">SUM(C11:C26)</f>
        <v>358</v>
      </c>
      <c r="D10" s="34">
        <f t="shared" si="4"/>
        <v>509</v>
      </c>
      <c r="E10" s="34">
        <f t="shared" si="4"/>
        <v>420</v>
      </c>
      <c r="F10" s="34">
        <f t="shared" si="4"/>
        <v>473</v>
      </c>
      <c r="G10" s="34">
        <f t="shared" si="4"/>
        <v>474</v>
      </c>
      <c r="H10" s="34">
        <f t="shared" si="4"/>
        <v>538</v>
      </c>
      <c r="I10" s="34">
        <f t="shared" si="4"/>
        <v>436</v>
      </c>
      <c r="J10" s="34">
        <f t="shared" si="4"/>
        <v>496</v>
      </c>
      <c r="K10" s="34">
        <f t="shared" si="4"/>
        <v>509</v>
      </c>
      <c r="L10" s="34">
        <f t="shared" si="4"/>
        <v>553</v>
      </c>
      <c r="M10" s="34">
        <f t="shared" si="4"/>
        <v>458</v>
      </c>
      <c r="N10" s="34">
        <f t="shared" si="4"/>
        <v>415</v>
      </c>
      <c r="O10" s="34">
        <f t="shared" si="4"/>
        <v>410</v>
      </c>
      <c r="P10" s="34">
        <f t="shared" si="4"/>
        <v>436</v>
      </c>
      <c r="Q10" s="34">
        <f t="shared" si="4"/>
        <v>516</v>
      </c>
      <c r="R10" s="34">
        <f t="shared" si="4"/>
        <v>427</v>
      </c>
      <c r="S10" s="34">
        <f t="shared" si="4"/>
        <v>418</v>
      </c>
      <c r="T10" s="42">
        <f t="shared" si="0"/>
        <v>7846</v>
      </c>
      <c r="U10" s="43">
        <f t="shared" si="3"/>
        <v>0.49592314013020666</v>
      </c>
    </row>
    <row r="11" spans="1:21" ht="29.25" customHeight="1" x14ac:dyDescent="0.25">
      <c r="A11" s="44">
        <v>1</v>
      </c>
      <c r="B11" s="45" t="s">
        <v>44</v>
      </c>
      <c r="C11" s="46">
        <v>6</v>
      </c>
      <c r="D11" s="47">
        <v>3</v>
      </c>
      <c r="E11" s="47">
        <v>6</v>
      </c>
      <c r="F11" s="47">
        <v>3</v>
      </c>
      <c r="G11" s="47">
        <v>2</v>
      </c>
      <c r="H11" s="47">
        <v>6</v>
      </c>
      <c r="I11" s="47">
        <v>1</v>
      </c>
      <c r="J11" s="47">
        <v>3</v>
      </c>
      <c r="K11" s="47">
        <v>8</v>
      </c>
      <c r="L11" s="47">
        <v>5</v>
      </c>
      <c r="M11" s="47">
        <v>6</v>
      </c>
      <c r="N11" s="48">
        <v>3</v>
      </c>
      <c r="O11" s="49">
        <v>14</v>
      </c>
      <c r="P11" s="72">
        <v>1</v>
      </c>
      <c r="Q11" s="75">
        <v>6</v>
      </c>
      <c r="R11" s="76">
        <v>5</v>
      </c>
      <c r="S11" s="77">
        <v>4</v>
      </c>
      <c r="T11" s="50">
        <f t="shared" si="0"/>
        <v>82</v>
      </c>
      <c r="U11" s="51">
        <f t="shared" ref="U11:U17" si="5">T11/T$10</f>
        <v>1.0451185317359163E-2</v>
      </c>
    </row>
    <row r="12" spans="1:21" ht="29.25" customHeight="1" x14ac:dyDescent="0.25">
      <c r="A12" s="52">
        <v>2</v>
      </c>
      <c r="B12" s="53" t="s">
        <v>45</v>
      </c>
      <c r="C12" s="46">
        <v>24</v>
      </c>
      <c r="D12" s="47">
        <v>20</v>
      </c>
      <c r="E12" s="47">
        <v>20</v>
      </c>
      <c r="F12" s="47">
        <v>20</v>
      </c>
      <c r="G12" s="47">
        <v>20</v>
      </c>
      <c r="H12" s="47">
        <v>23</v>
      </c>
      <c r="I12" s="47">
        <v>16</v>
      </c>
      <c r="J12" s="47">
        <v>20</v>
      </c>
      <c r="K12" s="47">
        <v>14</v>
      </c>
      <c r="L12" s="47">
        <v>16</v>
      </c>
      <c r="M12" s="47">
        <v>17</v>
      </c>
      <c r="N12" s="48">
        <v>30</v>
      </c>
      <c r="O12" s="49">
        <v>8</v>
      </c>
      <c r="P12" s="47">
        <v>19</v>
      </c>
      <c r="Q12" s="78">
        <v>14</v>
      </c>
      <c r="R12" s="79">
        <v>9</v>
      </c>
      <c r="S12" s="80">
        <v>10</v>
      </c>
      <c r="T12" s="50">
        <f t="shared" si="0"/>
        <v>300</v>
      </c>
      <c r="U12" s="51">
        <f t="shared" si="5"/>
        <v>3.8236043843996939E-2</v>
      </c>
    </row>
    <row r="13" spans="1:21" ht="29.25" customHeight="1" x14ac:dyDescent="0.25">
      <c r="A13" s="52">
        <v>3</v>
      </c>
      <c r="B13" s="53" t="s">
        <v>46</v>
      </c>
      <c r="C13" s="46">
        <v>7</v>
      </c>
      <c r="D13" s="47">
        <v>10</v>
      </c>
      <c r="E13" s="47">
        <v>12</v>
      </c>
      <c r="F13" s="47">
        <v>9</v>
      </c>
      <c r="G13" s="47">
        <v>7</v>
      </c>
      <c r="H13" s="47">
        <v>9</v>
      </c>
      <c r="I13" s="47">
        <v>6</v>
      </c>
      <c r="J13" s="47">
        <v>6</v>
      </c>
      <c r="K13" s="47">
        <v>9</v>
      </c>
      <c r="L13" s="47">
        <v>5</v>
      </c>
      <c r="M13" s="47">
        <v>4</v>
      </c>
      <c r="N13" s="48">
        <v>8</v>
      </c>
      <c r="O13" s="49">
        <v>6</v>
      </c>
      <c r="P13" s="47">
        <v>5</v>
      </c>
      <c r="Q13" s="78">
        <v>8</v>
      </c>
      <c r="R13" s="79">
        <v>6</v>
      </c>
      <c r="S13" s="80">
        <v>7</v>
      </c>
      <c r="T13" s="50">
        <f t="shared" ref="T13:T17" si="6">SUM(C13:S13)</f>
        <v>124</v>
      </c>
      <c r="U13" s="51">
        <f t="shared" si="5"/>
        <v>1.5804231455518736E-2</v>
      </c>
    </row>
    <row r="14" spans="1:21" ht="29.25" customHeight="1" x14ac:dyDescent="0.25">
      <c r="A14" s="52">
        <v>4</v>
      </c>
      <c r="B14" s="53" t="s">
        <v>57</v>
      </c>
      <c r="C14" s="46">
        <v>123</v>
      </c>
      <c r="D14" s="46">
        <v>201</v>
      </c>
      <c r="E14" s="46">
        <v>160</v>
      </c>
      <c r="F14" s="46">
        <v>162</v>
      </c>
      <c r="G14" s="46">
        <v>185</v>
      </c>
      <c r="H14" s="46">
        <v>262</v>
      </c>
      <c r="I14" s="46">
        <v>163</v>
      </c>
      <c r="J14" s="46">
        <v>210</v>
      </c>
      <c r="K14" s="46">
        <v>205</v>
      </c>
      <c r="L14" s="46">
        <v>202</v>
      </c>
      <c r="M14" s="46">
        <v>195</v>
      </c>
      <c r="N14" s="46">
        <v>138</v>
      </c>
      <c r="O14" s="46">
        <v>159</v>
      </c>
      <c r="P14" s="47">
        <v>182</v>
      </c>
      <c r="Q14" s="78">
        <v>219</v>
      </c>
      <c r="R14" s="79">
        <v>178</v>
      </c>
      <c r="S14" s="80">
        <v>150</v>
      </c>
      <c r="T14" s="50">
        <f t="shared" si="6"/>
        <v>3094</v>
      </c>
      <c r="U14" s="51">
        <f t="shared" si="5"/>
        <v>0.39434106551108844</v>
      </c>
    </row>
    <row r="15" spans="1:21" ht="29.25" customHeight="1" x14ac:dyDescent="0.25">
      <c r="A15" s="52">
        <v>5</v>
      </c>
      <c r="B15" s="53" t="s">
        <v>47</v>
      </c>
      <c r="C15" s="46">
        <v>0</v>
      </c>
      <c r="D15" s="46">
        <v>8</v>
      </c>
      <c r="E15" s="46">
        <v>2</v>
      </c>
      <c r="F15" s="46">
        <v>4</v>
      </c>
      <c r="G15" s="46">
        <v>1</v>
      </c>
      <c r="H15" s="46">
        <v>3</v>
      </c>
      <c r="I15" s="46">
        <v>4</v>
      </c>
      <c r="J15" s="46">
        <v>1</v>
      </c>
      <c r="K15" s="46">
        <v>3</v>
      </c>
      <c r="L15" s="46">
        <v>3</v>
      </c>
      <c r="M15" s="46">
        <v>3</v>
      </c>
      <c r="N15" s="46">
        <v>3</v>
      </c>
      <c r="O15" s="46">
        <v>3</v>
      </c>
      <c r="P15" s="47">
        <v>3</v>
      </c>
      <c r="Q15" s="78">
        <v>2</v>
      </c>
      <c r="R15" s="79">
        <v>1</v>
      </c>
      <c r="S15" s="80">
        <v>4</v>
      </c>
      <c r="T15" s="50">
        <f t="shared" si="6"/>
        <v>48</v>
      </c>
      <c r="U15" s="51">
        <f t="shared" si="5"/>
        <v>6.117767015039511E-3</v>
      </c>
    </row>
    <row r="16" spans="1:21" ht="29.25" customHeight="1" x14ac:dyDescent="0.25">
      <c r="A16" s="52">
        <v>6</v>
      </c>
      <c r="B16" s="53" t="s">
        <v>48</v>
      </c>
      <c r="C16" s="46">
        <v>9</v>
      </c>
      <c r="D16" s="46">
        <v>19</v>
      </c>
      <c r="E16" s="46">
        <v>17</v>
      </c>
      <c r="F16" s="46">
        <v>14</v>
      </c>
      <c r="G16" s="46">
        <v>17</v>
      </c>
      <c r="H16" s="46">
        <v>11</v>
      </c>
      <c r="I16" s="46">
        <v>15</v>
      </c>
      <c r="J16" s="46">
        <v>6</v>
      </c>
      <c r="K16" s="46">
        <v>6</v>
      </c>
      <c r="L16" s="46">
        <v>22</v>
      </c>
      <c r="M16" s="46">
        <v>11</v>
      </c>
      <c r="N16" s="46">
        <v>26</v>
      </c>
      <c r="O16" s="46">
        <v>8</v>
      </c>
      <c r="P16" s="47">
        <v>10</v>
      </c>
      <c r="Q16" s="78">
        <v>2</v>
      </c>
      <c r="R16" s="79">
        <v>9</v>
      </c>
      <c r="S16" s="80">
        <v>13</v>
      </c>
      <c r="T16" s="50">
        <f t="shared" si="6"/>
        <v>215</v>
      </c>
      <c r="U16" s="51">
        <f t="shared" si="5"/>
        <v>2.7402498088197808E-2</v>
      </c>
    </row>
    <row r="17" spans="1:21" ht="29.25" customHeight="1" x14ac:dyDescent="0.25">
      <c r="A17" s="52">
        <v>7</v>
      </c>
      <c r="B17" s="53" t="s">
        <v>49</v>
      </c>
      <c r="C17" s="46">
        <v>3</v>
      </c>
      <c r="D17" s="46">
        <v>10</v>
      </c>
      <c r="E17" s="46">
        <v>10</v>
      </c>
      <c r="F17" s="46">
        <v>6</v>
      </c>
      <c r="G17" s="46">
        <v>11</v>
      </c>
      <c r="H17" s="46">
        <v>4</v>
      </c>
      <c r="I17" s="46">
        <v>4</v>
      </c>
      <c r="J17" s="46">
        <v>7</v>
      </c>
      <c r="K17" s="46">
        <v>5</v>
      </c>
      <c r="L17" s="46">
        <v>6</v>
      </c>
      <c r="M17" s="46">
        <v>3</v>
      </c>
      <c r="N17" s="46">
        <v>7</v>
      </c>
      <c r="O17" s="46">
        <v>8</v>
      </c>
      <c r="P17" s="47">
        <v>2</v>
      </c>
      <c r="Q17" s="78">
        <v>6</v>
      </c>
      <c r="R17" s="79">
        <v>3</v>
      </c>
      <c r="S17" s="80">
        <v>8</v>
      </c>
      <c r="T17" s="50">
        <f t="shared" si="6"/>
        <v>103</v>
      </c>
      <c r="U17" s="51">
        <f t="shared" si="5"/>
        <v>1.312770838643895E-2</v>
      </c>
    </row>
    <row r="18" spans="1:21" ht="29.25" customHeight="1" x14ac:dyDescent="0.25">
      <c r="A18" s="52">
        <v>8</v>
      </c>
      <c r="B18" s="53" t="s">
        <v>50</v>
      </c>
      <c r="C18" s="46">
        <v>3</v>
      </c>
      <c r="D18" s="46">
        <v>3</v>
      </c>
      <c r="E18" s="46">
        <v>2</v>
      </c>
      <c r="F18" s="46">
        <v>0</v>
      </c>
      <c r="G18" s="46">
        <v>4</v>
      </c>
      <c r="H18" s="46">
        <v>4</v>
      </c>
      <c r="I18" s="46">
        <v>1</v>
      </c>
      <c r="J18" s="46">
        <v>4</v>
      </c>
      <c r="K18" s="46">
        <v>6</v>
      </c>
      <c r="L18" s="46">
        <v>5</v>
      </c>
      <c r="M18" s="46">
        <v>2</v>
      </c>
      <c r="N18" s="46">
        <v>7</v>
      </c>
      <c r="O18" s="46">
        <v>0</v>
      </c>
      <c r="P18" s="47">
        <v>3</v>
      </c>
      <c r="Q18" s="78">
        <v>1</v>
      </c>
      <c r="R18" s="79">
        <v>1</v>
      </c>
      <c r="S18" s="80">
        <v>2</v>
      </c>
      <c r="T18" s="50">
        <f t="shared" ref="T18:T26" si="7">SUM(C18:S18)</f>
        <v>48</v>
      </c>
      <c r="U18" s="51">
        <f t="shared" ref="U18:U26" si="8">T18/T$10</f>
        <v>6.117767015039511E-3</v>
      </c>
    </row>
    <row r="19" spans="1:21" ht="29.25" customHeight="1" x14ac:dyDescent="0.25">
      <c r="A19" s="52">
        <v>9</v>
      </c>
      <c r="B19" s="53" t="s">
        <v>51</v>
      </c>
      <c r="C19" s="46">
        <v>87</v>
      </c>
      <c r="D19" s="46">
        <v>124</v>
      </c>
      <c r="E19" s="46">
        <v>77</v>
      </c>
      <c r="F19" s="46">
        <v>121</v>
      </c>
      <c r="G19" s="46">
        <v>111</v>
      </c>
      <c r="H19" s="46">
        <v>100</v>
      </c>
      <c r="I19" s="46">
        <v>120</v>
      </c>
      <c r="J19" s="46">
        <v>144</v>
      </c>
      <c r="K19" s="46">
        <v>142</v>
      </c>
      <c r="L19" s="46">
        <v>143</v>
      </c>
      <c r="M19" s="46">
        <v>107</v>
      </c>
      <c r="N19" s="46">
        <v>98</v>
      </c>
      <c r="O19" s="46">
        <v>83</v>
      </c>
      <c r="P19" s="47">
        <v>111</v>
      </c>
      <c r="Q19" s="78">
        <v>138</v>
      </c>
      <c r="R19" s="79">
        <v>103</v>
      </c>
      <c r="S19" s="80">
        <v>107</v>
      </c>
      <c r="T19" s="50">
        <f t="shared" si="7"/>
        <v>1916</v>
      </c>
      <c r="U19" s="51">
        <f t="shared" si="8"/>
        <v>0.24420086668366045</v>
      </c>
    </row>
    <row r="20" spans="1:21" ht="29.25" customHeight="1" x14ac:dyDescent="0.25">
      <c r="A20" s="52">
        <v>10</v>
      </c>
      <c r="B20" s="53" t="s">
        <v>52</v>
      </c>
      <c r="C20" s="46">
        <v>15</v>
      </c>
      <c r="D20" s="46">
        <v>13</v>
      </c>
      <c r="E20" s="46">
        <v>29</v>
      </c>
      <c r="F20" s="46">
        <v>16</v>
      </c>
      <c r="G20" s="46">
        <v>20</v>
      </c>
      <c r="H20" s="46">
        <v>18</v>
      </c>
      <c r="I20" s="46">
        <v>14</v>
      </c>
      <c r="J20" s="46">
        <v>10</v>
      </c>
      <c r="K20" s="46">
        <v>15</v>
      </c>
      <c r="L20" s="46">
        <v>17</v>
      </c>
      <c r="M20" s="46">
        <v>13</v>
      </c>
      <c r="N20" s="46">
        <v>5</v>
      </c>
      <c r="O20" s="46">
        <v>12</v>
      </c>
      <c r="P20" s="47">
        <v>13</v>
      </c>
      <c r="Q20" s="78">
        <v>11</v>
      </c>
      <c r="R20" s="79">
        <v>6</v>
      </c>
      <c r="S20" s="80">
        <v>5</v>
      </c>
      <c r="T20" s="50">
        <f t="shared" si="7"/>
        <v>232</v>
      </c>
      <c r="U20" s="51">
        <f t="shared" si="8"/>
        <v>2.9569207239357635E-2</v>
      </c>
    </row>
    <row r="21" spans="1:21" ht="29.25" customHeight="1" x14ac:dyDescent="0.25">
      <c r="A21" s="52">
        <v>11</v>
      </c>
      <c r="B21" s="53" t="s">
        <v>53</v>
      </c>
      <c r="C21" s="46">
        <v>38</v>
      </c>
      <c r="D21" s="46">
        <v>49</v>
      </c>
      <c r="E21" s="46">
        <v>23</v>
      </c>
      <c r="F21" s="46">
        <v>39</v>
      </c>
      <c r="G21" s="46">
        <v>53</v>
      </c>
      <c r="H21" s="46">
        <v>41</v>
      </c>
      <c r="I21" s="46">
        <v>30</v>
      </c>
      <c r="J21" s="46">
        <v>41</v>
      </c>
      <c r="K21" s="46">
        <v>50</v>
      </c>
      <c r="L21" s="46">
        <v>53</v>
      </c>
      <c r="M21" s="46">
        <v>26</v>
      </c>
      <c r="N21" s="46">
        <v>29</v>
      </c>
      <c r="O21" s="46">
        <v>52</v>
      </c>
      <c r="P21" s="47">
        <v>44</v>
      </c>
      <c r="Q21" s="78">
        <v>47</v>
      </c>
      <c r="R21" s="79">
        <v>44</v>
      </c>
      <c r="S21" s="80">
        <v>47</v>
      </c>
      <c r="T21" s="50">
        <f t="shared" si="7"/>
        <v>706</v>
      </c>
      <c r="U21" s="51">
        <f t="shared" si="8"/>
        <v>8.9982156512872807E-2</v>
      </c>
    </row>
    <row r="22" spans="1:21" ht="29.25" customHeight="1" x14ac:dyDescent="0.25">
      <c r="A22" s="52">
        <v>12</v>
      </c>
      <c r="B22" s="53" t="s">
        <v>54</v>
      </c>
      <c r="C22" s="46">
        <v>1</v>
      </c>
      <c r="D22" s="46">
        <v>2</v>
      </c>
      <c r="E22" s="46">
        <v>2</v>
      </c>
      <c r="F22" s="46">
        <v>6</v>
      </c>
      <c r="G22" s="46">
        <v>4</v>
      </c>
      <c r="H22" s="46">
        <v>6</v>
      </c>
      <c r="I22" s="46">
        <v>5</v>
      </c>
      <c r="J22" s="46">
        <v>0</v>
      </c>
      <c r="K22" s="46">
        <v>5</v>
      </c>
      <c r="L22" s="46">
        <v>0</v>
      </c>
      <c r="M22" s="46">
        <v>8</v>
      </c>
      <c r="N22" s="46">
        <v>3</v>
      </c>
      <c r="O22" s="46">
        <v>5</v>
      </c>
      <c r="P22" s="47">
        <v>1</v>
      </c>
      <c r="Q22" s="78">
        <v>0</v>
      </c>
      <c r="R22" s="79">
        <v>4</v>
      </c>
      <c r="S22" s="80">
        <v>5</v>
      </c>
      <c r="T22" s="50">
        <f t="shared" si="7"/>
        <v>57</v>
      </c>
      <c r="U22" s="51">
        <f t="shared" si="8"/>
        <v>7.2648483303594186E-3</v>
      </c>
    </row>
    <row r="23" spans="1:21" ht="29.25" customHeight="1" x14ac:dyDescent="0.25">
      <c r="A23" s="52">
        <v>13</v>
      </c>
      <c r="B23" s="53" t="s">
        <v>55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1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2</v>
      </c>
      <c r="P23" s="47">
        <v>0</v>
      </c>
      <c r="Q23" s="78">
        <v>1</v>
      </c>
      <c r="R23" s="79">
        <v>1</v>
      </c>
      <c r="S23" s="80">
        <v>1</v>
      </c>
      <c r="T23" s="50">
        <f t="shared" si="7"/>
        <v>7</v>
      </c>
      <c r="U23" s="51">
        <f t="shared" si="8"/>
        <v>8.9217435635992857E-4</v>
      </c>
    </row>
    <row r="24" spans="1:21" ht="29.25" customHeight="1" x14ac:dyDescent="0.25">
      <c r="A24" s="52">
        <v>14</v>
      </c>
      <c r="B24" s="53" t="s">
        <v>59</v>
      </c>
      <c r="C24" s="46">
        <v>2</v>
      </c>
      <c r="D24" s="46">
        <v>2</v>
      </c>
      <c r="E24" s="46">
        <v>7</v>
      </c>
      <c r="F24" s="46">
        <v>5</v>
      </c>
      <c r="G24" s="46">
        <v>5</v>
      </c>
      <c r="H24" s="46">
        <v>3</v>
      </c>
      <c r="I24" s="46">
        <v>1</v>
      </c>
      <c r="J24" s="46">
        <v>5</v>
      </c>
      <c r="K24" s="46">
        <v>4</v>
      </c>
      <c r="L24" s="46">
        <v>3</v>
      </c>
      <c r="M24" s="46">
        <v>4</v>
      </c>
      <c r="N24" s="46">
        <v>4</v>
      </c>
      <c r="O24" s="46">
        <v>7</v>
      </c>
      <c r="P24" s="47">
        <v>2</v>
      </c>
      <c r="Q24" s="78">
        <v>3</v>
      </c>
      <c r="R24" s="79">
        <v>6</v>
      </c>
      <c r="S24" s="80">
        <v>7</v>
      </c>
      <c r="T24" s="50">
        <f t="shared" si="7"/>
        <v>70</v>
      </c>
      <c r="U24" s="51">
        <f t="shared" si="8"/>
        <v>8.9217435635992864E-3</v>
      </c>
    </row>
    <row r="25" spans="1:21" ht="29.25" customHeight="1" x14ac:dyDescent="0.25">
      <c r="A25" s="52">
        <v>15</v>
      </c>
      <c r="B25" s="53" t="s">
        <v>56</v>
      </c>
      <c r="C25" s="46">
        <v>0</v>
      </c>
      <c r="D25" s="46">
        <v>1</v>
      </c>
      <c r="E25" s="46">
        <v>1</v>
      </c>
      <c r="F25" s="46">
        <v>0</v>
      </c>
      <c r="G25" s="46">
        <v>2</v>
      </c>
      <c r="H25" s="46">
        <v>1</v>
      </c>
      <c r="I25" s="46">
        <v>1</v>
      </c>
      <c r="J25" s="46">
        <v>1</v>
      </c>
      <c r="K25" s="46">
        <v>1</v>
      </c>
      <c r="L25" s="46">
        <v>3</v>
      </c>
      <c r="M25" s="46">
        <v>0</v>
      </c>
      <c r="N25" s="46">
        <v>1</v>
      </c>
      <c r="O25" s="46">
        <v>1</v>
      </c>
      <c r="P25" s="47">
        <v>1</v>
      </c>
      <c r="Q25" s="78">
        <v>2</v>
      </c>
      <c r="R25" s="79">
        <v>0</v>
      </c>
      <c r="S25" s="80">
        <v>1</v>
      </c>
      <c r="T25" s="50">
        <f t="shared" si="7"/>
        <v>17</v>
      </c>
      <c r="U25" s="51">
        <f t="shared" si="8"/>
        <v>2.1667091511598266E-3</v>
      </c>
    </row>
    <row r="26" spans="1:21" ht="29.25" customHeight="1" thickBot="1" x14ac:dyDescent="0.3">
      <c r="A26" s="52">
        <v>16</v>
      </c>
      <c r="B26" s="53" t="s">
        <v>58</v>
      </c>
      <c r="C26" s="46">
        <v>40</v>
      </c>
      <c r="D26" s="46">
        <v>44</v>
      </c>
      <c r="E26" s="46">
        <v>52</v>
      </c>
      <c r="F26" s="46">
        <v>68</v>
      </c>
      <c r="G26" s="46">
        <v>32</v>
      </c>
      <c r="H26" s="46">
        <v>46</v>
      </c>
      <c r="I26" s="46">
        <v>55</v>
      </c>
      <c r="J26" s="46">
        <v>37</v>
      </c>
      <c r="K26" s="46">
        <v>36</v>
      </c>
      <c r="L26" s="46">
        <v>70</v>
      </c>
      <c r="M26" s="46">
        <v>59</v>
      </c>
      <c r="N26" s="46">
        <v>53</v>
      </c>
      <c r="O26" s="46">
        <v>42</v>
      </c>
      <c r="P26" s="47">
        <v>39</v>
      </c>
      <c r="Q26" s="78">
        <v>56</v>
      </c>
      <c r="R26" s="79">
        <v>51</v>
      </c>
      <c r="S26" s="80">
        <v>47</v>
      </c>
      <c r="T26" s="50">
        <f t="shared" si="7"/>
        <v>827</v>
      </c>
      <c r="U26" s="51">
        <f t="shared" si="8"/>
        <v>0.10540402752995157</v>
      </c>
    </row>
    <row r="27" spans="1:21" ht="15.75" thickBot="1" x14ac:dyDescent="0.3">
      <c r="A27" s="95" t="s">
        <v>19</v>
      </c>
      <c r="B27" s="95"/>
      <c r="C27" s="54">
        <v>14</v>
      </c>
      <c r="D27" s="54">
        <v>16</v>
      </c>
      <c r="E27" s="54">
        <v>15</v>
      </c>
      <c r="F27" s="54">
        <v>20</v>
      </c>
      <c r="G27" s="54">
        <v>25</v>
      </c>
      <c r="H27" s="54">
        <v>27</v>
      </c>
      <c r="I27" s="54">
        <v>15</v>
      </c>
      <c r="J27" s="54">
        <v>20</v>
      </c>
      <c r="K27" s="54">
        <v>18</v>
      </c>
      <c r="L27" s="54">
        <v>27</v>
      </c>
      <c r="M27" s="54">
        <v>26</v>
      </c>
      <c r="N27" s="54">
        <v>8</v>
      </c>
      <c r="O27" s="55">
        <v>9</v>
      </c>
      <c r="P27" s="54">
        <v>17</v>
      </c>
      <c r="Q27" s="81">
        <v>14</v>
      </c>
      <c r="R27" s="81">
        <v>3</v>
      </c>
      <c r="S27" s="82">
        <v>13</v>
      </c>
      <c r="T27" s="56">
        <f>SUM(C27:S27)</f>
        <v>287</v>
      </c>
      <c r="U27" s="41">
        <f t="shared" ref="U27" si="9">T27/T$6</f>
        <v>1.8140446242336135E-2</v>
      </c>
    </row>
    <row r="28" spans="1:21" x14ac:dyDescent="0.25">
      <c r="A28" s="3"/>
      <c r="B28" s="57"/>
      <c r="C28" s="58" t="str">
        <f t="shared" ref="C28:M28" si="10">IF(C6&lt;C7,FALSE,"")</f>
        <v/>
      </c>
      <c r="D28" s="59" t="str">
        <f t="shared" si="10"/>
        <v/>
      </c>
      <c r="E28" s="59" t="str">
        <f t="shared" si="10"/>
        <v/>
      </c>
      <c r="F28" s="59" t="str">
        <f t="shared" si="10"/>
        <v/>
      </c>
      <c r="G28" s="59" t="str">
        <f t="shared" si="10"/>
        <v/>
      </c>
      <c r="H28" s="59" t="str">
        <f t="shared" si="10"/>
        <v/>
      </c>
      <c r="I28" s="59" t="str">
        <f t="shared" si="10"/>
        <v/>
      </c>
      <c r="J28" s="59" t="str">
        <f t="shared" si="10"/>
        <v/>
      </c>
      <c r="K28" s="59" t="str">
        <f t="shared" si="10"/>
        <v/>
      </c>
      <c r="L28" s="59" t="str">
        <f t="shared" si="10"/>
        <v/>
      </c>
      <c r="M28" s="59" t="str">
        <f t="shared" si="10"/>
        <v/>
      </c>
      <c r="N28" s="60"/>
      <c r="O28" s="59" t="str">
        <f>IF(O6&lt;O7,FALSE,"")</f>
        <v/>
      </c>
      <c r="P28" s="59" t="str">
        <f>IF(P6&lt;P7,FALSE,"")</f>
        <v/>
      </c>
      <c r="Q28" s="59"/>
      <c r="R28" s="59"/>
      <c r="S28" s="59"/>
      <c r="T28" s="61"/>
      <c r="U28" s="59"/>
    </row>
    <row r="29" spans="1:21" x14ac:dyDescent="0.25">
      <c r="A29" s="85" t="s">
        <v>20</v>
      </c>
      <c r="B29" s="86"/>
      <c r="C29" s="65">
        <f t="shared" ref="C29:T29" si="11">C7/C6*100</f>
        <v>47.941567065073045</v>
      </c>
      <c r="D29" s="66">
        <f t="shared" si="11"/>
        <v>54.710920770877948</v>
      </c>
      <c r="E29" s="66">
        <f t="shared" si="11"/>
        <v>45.063025210084035</v>
      </c>
      <c r="F29" s="66">
        <f t="shared" si="11"/>
        <v>52.069716775599126</v>
      </c>
      <c r="G29" s="66">
        <f t="shared" si="11"/>
        <v>54.607508532423211</v>
      </c>
      <c r="H29" s="66">
        <f t="shared" si="11"/>
        <v>52.353506243996165</v>
      </c>
      <c r="I29" s="66">
        <f t="shared" si="11"/>
        <v>48.891352549889135</v>
      </c>
      <c r="J29" s="66">
        <f t="shared" si="11"/>
        <v>53.098290598290596</v>
      </c>
      <c r="K29" s="66">
        <f t="shared" si="11"/>
        <v>52.395514780835882</v>
      </c>
      <c r="L29" s="66">
        <f t="shared" si="11"/>
        <v>56.25</v>
      </c>
      <c r="M29" s="66">
        <f t="shared" si="11"/>
        <v>55.225653206650826</v>
      </c>
      <c r="N29" s="66">
        <f t="shared" si="11"/>
        <v>45.738942826321463</v>
      </c>
      <c r="O29" s="66">
        <f t="shared" si="11"/>
        <v>45.554335894621296</v>
      </c>
      <c r="P29" s="66">
        <f t="shared" si="11"/>
        <v>50.171037628278228</v>
      </c>
      <c r="Q29" s="66">
        <f t="shared" si="11"/>
        <v>46.958855098389982</v>
      </c>
      <c r="R29" s="66">
        <f t="shared" si="11"/>
        <v>45.063025210084035</v>
      </c>
      <c r="S29" s="66">
        <f t="shared" si="11"/>
        <v>46.688741721854306</v>
      </c>
      <c r="T29" s="67">
        <f t="shared" si="11"/>
        <v>50.154857467922383</v>
      </c>
    </row>
    <row r="30" spans="1:21" x14ac:dyDescent="0.25">
      <c r="A30" s="85" t="s">
        <v>21</v>
      </c>
      <c r="B30" s="86"/>
      <c r="C30" s="68">
        <f t="shared" ref="C30:T30" si="12">(C6-C7)/C6*100</f>
        <v>52.058432934926955</v>
      </c>
      <c r="D30" s="69">
        <f t="shared" si="12"/>
        <v>45.289079229122052</v>
      </c>
      <c r="E30" s="69">
        <f t="shared" si="12"/>
        <v>54.936974789915972</v>
      </c>
      <c r="F30" s="69">
        <f t="shared" si="12"/>
        <v>47.930283224400874</v>
      </c>
      <c r="G30" s="69">
        <f t="shared" si="12"/>
        <v>45.392491467576789</v>
      </c>
      <c r="H30" s="69">
        <f t="shared" si="12"/>
        <v>47.646493756003842</v>
      </c>
      <c r="I30" s="69">
        <f t="shared" si="12"/>
        <v>51.108647450110865</v>
      </c>
      <c r="J30" s="69">
        <f t="shared" si="12"/>
        <v>46.901709401709404</v>
      </c>
      <c r="K30" s="69">
        <f t="shared" si="12"/>
        <v>47.604485219164118</v>
      </c>
      <c r="L30" s="69">
        <f t="shared" si="12"/>
        <v>43.75</v>
      </c>
      <c r="M30" s="69">
        <f t="shared" si="12"/>
        <v>44.774346793349167</v>
      </c>
      <c r="N30" s="69">
        <f t="shared" si="12"/>
        <v>54.26105717367853</v>
      </c>
      <c r="O30" s="69">
        <f t="shared" si="12"/>
        <v>54.445664105378697</v>
      </c>
      <c r="P30" s="69">
        <f t="shared" si="12"/>
        <v>49.828962371721779</v>
      </c>
      <c r="Q30" s="69">
        <f t="shared" si="12"/>
        <v>53.041144901610018</v>
      </c>
      <c r="R30" s="69">
        <f t="shared" si="12"/>
        <v>54.936974789915972</v>
      </c>
      <c r="S30" s="69">
        <f t="shared" si="12"/>
        <v>53.311258278145687</v>
      </c>
      <c r="T30" s="70">
        <f t="shared" si="12"/>
        <v>49.845142532077617</v>
      </c>
    </row>
    <row r="31" spans="1:21" x14ac:dyDescent="0.25">
      <c r="A31" s="3"/>
      <c r="B31" s="62" t="s">
        <v>13</v>
      </c>
      <c r="C31" s="84">
        <f>C29+C30</f>
        <v>100</v>
      </c>
      <c r="D31" s="84">
        <f t="shared" ref="D31:T31" si="13">D29+D30</f>
        <v>100</v>
      </c>
      <c r="E31" s="84">
        <f t="shared" si="13"/>
        <v>100</v>
      </c>
      <c r="F31" s="84">
        <f t="shared" si="13"/>
        <v>100</v>
      </c>
      <c r="G31" s="84">
        <f t="shared" si="13"/>
        <v>100</v>
      </c>
      <c r="H31" s="84">
        <f t="shared" si="13"/>
        <v>100</v>
      </c>
      <c r="I31" s="84">
        <f t="shared" si="13"/>
        <v>100</v>
      </c>
      <c r="J31" s="84">
        <f t="shared" si="13"/>
        <v>100</v>
      </c>
      <c r="K31" s="84">
        <f t="shared" si="13"/>
        <v>100</v>
      </c>
      <c r="L31" s="84">
        <f t="shared" si="13"/>
        <v>100</v>
      </c>
      <c r="M31" s="84">
        <f t="shared" si="13"/>
        <v>100</v>
      </c>
      <c r="N31" s="84">
        <f>N29+N30</f>
        <v>100</v>
      </c>
      <c r="O31" s="84">
        <f>O29+O30</f>
        <v>100</v>
      </c>
      <c r="P31" s="84">
        <f t="shared" si="13"/>
        <v>100</v>
      </c>
      <c r="Q31" s="84">
        <f t="shared" ref="Q31:S31" si="14">Q29+Q30</f>
        <v>100</v>
      </c>
      <c r="R31" s="84">
        <f t="shared" si="14"/>
        <v>100</v>
      </c>
      <c r="S31" s="84">
        <f t="shared" si="14"/>
        <v>100</v>
      </c>
      <c r="T31" s="84">
        <f t="shared" si="13"/>
        <v>100</v>
      </c>
    </row>
  </sheetData>
  <sheetProtection sheet="1" deleteRows="0"/>
  <mergeCells count="12">
    <mergeCell ref="A30:B30"/>
    <mergeCell ref="C1:T1"/>
    <mergeCell ref="C2:T2"/>
    <mergeCell ref="A5:B5"/>
    <mergeCell ref="A6:B6"/>
    <mergeCell ref="A7:B7"/>
    <mergeCell ref="A8:B8"/>
    <mergeCell ref="A10:B10"/>
    <mergeCell ref="A27:B27"/>
    <mergeCell ref="A29:B29"/>
    <mergeCell ref="C3:T3"/>
    <mergeCell ref="A9:B9"/>
  </mergeCells>
  <conditionalFormatting sqref="T11:T2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{77E4CAF9-9CD9-42B3-BA91-5AD5E059CE14}</x14:id>
        </ext>
      </extLst>
    </cfRule>
  </conditionalFormatting>
  <printOptions horizontalCentered="1"/>
  <pageMargins left="0" right="0" top="0.35433070866141736" bottom="0.39370078740157483" header="0" footer="0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E4CAF9-9CD9-42B3-BA91-5AD5E059CE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T11:T26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="125" zoomScaleNormal="125" workbookViewId="0">
      <selection activeCell="J15" sqref="J15"/>
    </sheetView>
  </sheetViews>
  <sheetFormatPr baseColWidth="10" defaultRowHeight="15" x14ac:dyDescent="0.25"/>
  <cols>
    <col min="1" max="1" width="1.7109375" customWidth="1"/>
    <col min="2" max="2" width="16.28515625" style="8" customWidth="1"/>
    <col min="3" max="3" width="10.5703125" style="8" customWidth="1"/>
    <col min="4" max="4" width="2.7109375" style="8" customWidth="1"/>
    <col min="5" max="8" width="11.7109375" style="8" customWidth="1"/>
    <col min="9" max="9" width="13.7109375" customWidth="1"/>
    <col min="11" max="11" width="7.140625" customWidth="1"/>
  </cols>
  <sheetData>
    <row r="1" spans="1:21" ht="21" customHeight="1" x14ac:dyDescent="0.25">
      <c r="C1" s="9"/>
      <c r="D1" s="9"/>
      <c r="E1" s="99" t="s">
        <v>0</v>
      </c>
      <c r="F1" s="99"/>
      <c r="G1" s="99"/>
      <c r="H1" s="99"/>
      <c r="I1" s="99"/>
      <c r="J1" s="9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0.25" customHeight="1" x14ac:dyDescent="0.25">
      <c r="C2" s="11"/>
      <c r="D2" s="11"/>
      <c r="E2" s="100" t="s">
        <v>42</v>
      </c>
      <c r="F2" s="100"/>
      <c r="G2" s="100"/>
      <c r="H2" s="100"/>
      <c r="I2" s="100"/>
      <c r="J2" s="10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 x14ac:dyDescent="0.25">
      <c r="A3" s="11"/>
      <c r="B3" s="12"/>
      <c r="C3" s="12"/>
      <c r="D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7" customFormat="1" x14ac:dyDescent="0.25">
      <c r="B4" s="18" t="s">
        <v>28</v>
      </c>
      <c r="C4" s="19" t="s">
        <v>31</v>
      </c>
      <c r="D4" s="19" t="s">
        <v>32</v>
      </c>
      <c r="E4" s="19" t="s">
        <v>33</v>
      </c>
      <c r="F4" s="19" t="s">
        <v>36</v>
      </c>
      <c r="G4" s="19" t="s">
        <v>30</v>
      </c>
      <c r="H4" s="19" t="s">
        <v>34</v>
      </c>
      <c r="I4" s="19" t="s">
        <v>35</v>
      </c>
      <c r="J4" s="18" t="s">
        <v>29</v>
      </c>
      <c r="K4" s="23" t="s">
        <v>14</v>
      </c>
    </row>
    <row r="5" spans="1:21" ht="12.75" customHeight="1" x14ac:dyDescent="0.25">
      <c r="B5" s="13" t="str">
        <f>'résultats chiffrés'!B11</f>
        <v>CORPS OLIVIER</v>
      </c>
      <c r="C5" s="13"/>
      <c r="D5" s="13"/>
      <c r="E5" s="13"/>
      <c r="F5" s="13"/>
      <c r="G5" s="13"/>
      <c r="H5" s="13"/>
      <c r="I5" s="13"/>
      <c r="J5" s="13">
        <f>'résultats chiffrés'!T11</f>
        <v>82</v>
      </c>
      <c r="K5" s="24">
        <f>'résultats chiffrés'!U11</f>
        <v>1.0451185317359163E-2</v>
      </c>
    </row>
    <row r="6" spans="1:21" ht="12.75" customHeight="1" x14ac:dyDescent="0.25">
      <c r="B6" s="13" t="str">
        <f>'résultats chiffrés'!B12</f>
        <v>LEON NELLY</v>
      </c>
      <c r="C6" s="13"/>
      <c r="D6" s="13"/>
      <c r="E6" s="13"/>
      <c r="F6" s="13"/>
      <c r="G6" s="13"/>
      <c r="H6" s="13"/>
      <c r="I6" s="13"/>
      <c r="J6" s="13">
        <f>'résultats chiffrés'!T12</f>
        <v>300</v>
      </c>
      <c r="K6" s="24">
        <f>'résultats chiffrés'!U12</f>
        <v>3.8236043843996939E-2</v>
      </c>
    </row>
    <row r="7" spans="1:21" ht="12.75" customHeight="1" x14ac:dyDescent="0.25">
      <c r="B7" s="13" t="str">
        <f>'résultats chiffrés'!B13</f>
        <v>BEURET PASCAL</v>
      </c>
      <c r="C7" s="13"/>
      <c r="D7" s="13"/>
      <c r="E7" s="13"/>
      <c r="F7" s="13"/>
      <c r="G7" s="13"/>
      <c r="H7" s="13"/>
      <c r="I7" s="13"/>
      <c r="J7" s="13">
        <f>'résultats chiffrés'!T13</f>
        <v>124</v>
      </c>
      <c r="K7" s="24">
        <f>'résultats chiffrés'!U13</f>
        <v>1.5804231455518736E-2</v>
      </c>
    </row>
    <row r="8" spans="1:21" ht="12.75" customHeight="1" x14ac:dyDescent="0.25">
      <c r="B8" s="13" t="str">
        <f>'résultats chiffrés'!B14</f>
        <v>RILHAC CÉCILE</v>
      </c>
      <c r="C8" s="13"/>
      <c r="D8" s="13"/>
      <c r="E8" s="13"/>
      <c r="F8" s="13"/>
      <c r="G8" s="13"/>
      <c r="H8" s="13"/>
      <c r="I8" s="13"/>
      <c r="J8" s="13">
        <f>'résultats chiffrés'!T14</f>
        <v>3094</v>
      </c>
      <c r="K8" s="24">
        <f>'résultats chiffrés'!U14</f>
        <v>0.39434106551108844</v>
      </c>
    </row>
    <row r="9" spans="1:21" ht="12.75" customHeight="1" x14ac:dyDescent="0.25">
      <c r="B9" s="13" t="str">
        <f>'résultats chiffrés'!B15</f>
        <v>PICQUENOT MICHEL</v>
      </c>
      <c r="C9" s="13"/>
      <c r="D9" s="13"/>
      <c r="E9" s="13"/>
      <c r="F9" s="13"/>
      <c r="G9" s="13"/>
      <c r="H9" s="13"/>
      <c r="I9" s="13"/>
      <c r="J9" s="13">
        <f>'résultats chiffrés'!T15</f>
        <v>48</v>
      </c>
      <c r="K9" s="24">
        <f>'résultats chiffrés'!U15</f>
        <v>6.117767015039511E-3</v>
      </c>
    </row>
    <row r="10" spans="1:21" ht="12.75" customHeight="1" x14ac:dyDescent="0.25">
      <c r="B10" s="13" t="str">
        <f>'résultats chiffrés'!B16</f>
        <v>JALLU LAURENT</v>
      </c>
      <c r="C10" s="13"/>
      <c r="D10" s="13"/>
      <c r="E10" s="13"/>
      <c r="F10" s="13"/>
      <c r="G10" s="13"/>
      <c r="H10" s="13"/>
      <c r="I10" s="13"/>
      <c r="J10" s="13">
        <f>'résultats chiffrés'!T16</f>
        <v>215</v>
      </c>
      <c r="K10" s="24">
        <f>'résultats chiffrés'!U16</f>
        <v>2.7402498088197808E-2</v>
      </c>
    </row>
    <row r="11" spans="1:21" ht="12.75" customHeight="1" x14ac:dyDescent="0.25">
      <c r="B11" s="13" t="str">
        <f>'résultats chiffrés'!B17</f>
        <v>HULOT MARIE-MARTINE</v>
      </c>
      <c r="C11" s="13"/>
      <c r="D11" s="13"/>
      <c r="E11" s="13"/>
      <c r="F11" s="13"/>
      <c r="G11" s="13"/>
      <c r="H11" s="13"/>
      <c r="I11" s="13"/>
      <c r="J11" s="13">
        <f>'résultats chiffrés'!T17</f>
        <v>103</v>
      </c>
      <c r="K11" s="24">
        <f>'résultats chiffrés'!U17</f>
        <v>1.312770838643895E-2</v>
      </c>
    </row>
    <row r="12" spans="1:21" ht="12.75" customHeight="1" x14ac:dyDescent="0.25">
      <c r="B12" s="13" t="str">
        <f>'résultats chiffrés'!B21</f>
        <v>DAUMAS FABIENNE</v>
      </c>
      <c r="C12" s="13"/>
      <c r="D12" s="13"/>
      <c r="E12" s="13"/>
      <c r="F12" s="13"/>
      <c r="G12" s="13"/>
      <c r="H12" s="13"/>
      <c r="I12" s="13"/>
      <c r="J12" s="13">
        <f>'résultats chiffrés'!T21</f>
        <v>706</v>
      </c>
      <c r="K12" s="24">
        <f>'résultats chiffrés'!U21</f>
        <v>8.9982156512872807E-2</v>
      </c>
    </row>
    <row r="13" spans="1:21" ht="12.75" customHeight="1" x14ac:dyDescent="0.25">
      <c r="B13" s="13" t="str">
        <f>'résultats chiffrés'!B22</f>
        <v>SIMONNOT ALEXANDRE</v>
      </c>
      <c r="C13" s="13"/>
      <c r="D13" s="13"/>
      <c r="E13" s="13"/>
      <c r="F13" s="13"/>
      <c r="G13" s="13"/>
      <c r="H13" s="13"/>
      <c r="I13" s="13"/>
      <c r="J13" s="13">
        <f>'résultats chiffrés'!T22</f>
        <v>57</v>
      </c>
      <c r="K13" s="24">
        <f>'résultats chiffrés'!U22</f>
        <v>7.2648483303594186E-3</v>
      </c>
    </row>
    <row r="14" spans="1:21" ht="12.75" customHeight="1" x14ac:dyDescent="0.25">
      <c r="B14" s="13" t="str">
        <f>'résultats chiffrés'!B23</f>
        <v>POUPARD ALAIN</v>
      </c>
      <c r="C14" s="13"/>
      <c r="D14" s="13"/>
      <c r="E14" s="13"/>
      <c r="F14" s="13"/>
      <c r="G14" s="13"/>
      <c r="H14" s="13"/>
      <c r="I14" s="13"/>
      <c r="J14" s="13">
        <f>'résultats chiffrés'!T23</f>
        <v>7</v>
      </c>
      <c r="K14" s="24">
        <f>'résultats chiffrés'!U23</f>
        <v>8.9217435635992857E-4</v>
      </c>
    </row>
    <row r="15" spans="1:21" ht="12.75" customHeight="1" x14ac:dyDescent="0.25">
      <c r="B15" s="13" t="str">
        <f>'résultats chiffrés'!B26</f>
        <v>DAVIGNON SÉBASTIEN</v>
      </c>
      <c r="C15" s="13"/>
      <c r="D15" s="13"/>
      <c r="E15" s="13"/>
      <c r="F15" s="13"/>
      <c r="G15" s="13"/>
      <c r="H15" s="13"/>
      <c r="I15" s="13"/>
      <c r="J15" s="13">
        <f>'résultats chiffrés'!T26</f>
        <v>827</v>
      </c>
      <c r="K15" s="24">
        <f>'résultats chiffrés'!U26</f>
        <v>0.10540402752995157</v>
      </c>
    </row>
    <row r="16" spans="1:21" ht="12.7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24"/>
    </row>
    <row r="17" spans="1:11" ht="9.75" customHeight="1" x14ac:dyDescent="0.25"/>
    <row r="18" spans="1:11" s="7" customFormat="1" ht="15.75" x14ac:dyDescent="0.25">
      <c r="A18" s="16"/>
      <c r="B18" s="14" t="s">
        <v>23</v>
      </c>
      <c r="C18" s="101">
        <f>'résultats chiffrés'!T6</f>
        <v>15821</v>
      </c>
      <c r="D18" s="101"/>
      <c r="E18" s="14"/>
      <c r="F18" s="14" t="s">
        <v>26</v>
      </c>
      <c r="G18" s="14"/>
      <c r="H18" s="14">
        <f>'résultats chiffrés'!T10</f>
        <v>7846</v>
      </c>
      <c r="I18" s="14"/>
      <c r="J18" s="14"/>
      <c r="K18" s="14"/>
    </row>
    <row r="19" spans="1:11" s="7" customFormat="1" ht="15.75" x14ac:dyDescent="0.25">
      <c r="A19" s="16"/>
      <c r="B19" s="14" t="s">
        <v>24</v>
      </c>
      <c r="C19" s="101">
        <f>'résultats chiffrés'!T7</f>
        <v>7935</v>
      </c>
      <c r="D19" s="101"/>
      <c r="E19" s="14"/>
      <c r="F19" s="14" t="s">
        <v>25</v>
      </c>
      <c r="G19" s="14"/>
      <c r="H19" s="14">
        <f>'résultats chiffrés'!T9</f>
        <v>61</v>
      </c>
      <c r="I19" s="14"/>
      <c r="J19" s="14"/>
      <c r="K19" s="14"/>
    </row>
    <row r="20" spans="1:11" s="7" customFormat="1" ht="15.75" x14ac:dyDescent="0.25">
      <c r="A20" s="16"/>
      <c r="B20" s="14"/>
      <c r="C20" s="22"/>
      <c r="D20" s="22"/>
      <c r="E20" s="14"/>
      <c r="F20" s="14" t="s">
        <v>38</v>
      </c>
      <c r="G20" s="14"/>
      <c r="H20" s="14">
        <f>'résultats chiffrés'!T8</f>
        <v>28</v>
      </c>
      <c r="I20" s="14"/>
      <c r="J20" s="14"/>
      <c r="K20" s="14"/>
    </row>
    <row r="21" spans="1:11" ht="15.75" x14ac:dyDescent="0.25">
      <c r="B21" s="20" t="s">
        <v>27</v>
      </c>
      <c r="C21" s="73" t="e">
        <f>'résultats chiffrés'!#REF!</f>
        <v>#REF!</v>
      </c>
      <c r="D21" s="15"/>
      <c r="E21" s="15"/>
      <c r="F21" s="15"/>
      <c r="G21" s="15"/>
      <c r="H21" s="15"/>
      <c r="I21" s="21"/>
      <c r="J21" s="21"/>
    </row>
  </sheetData>
  <mergeCells count="4">
    <mergeCell ref="E1:J1"/>
    <mergeCell ref="E2:J2"/>
    <mergeCell ref="C18:D18"/>
    <mergeCell ref="C19:D19"/>
  </mergeCells>
  <conditionalFormatting sqref="J5:J16">
    <cfRule type="top10" dxfId="12" priority="22" rank="1"/>
  </conditionalFormatting>
  <pageMargins left="3.937007874015748E-2" right="3.937007874015748E-2" top="0.15748031496062992" bottom="0.1574803149606299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cols>
    <col min="1" max="1" width="24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chiffrés</vt:lpstr>
      <vt:lpstr>résultats sans bureau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ZARDINI Natacha</dc:creator>
  <cp:lastModifiedBy>Administrateur</cp:lastModifiedBy>
  <cp:lastPrinted>2017-06-11T19:43:13Z</cp:lastPrinted>
  <dcterms:created xsi:type="dcterms:W3CDTF">2014-03-10T15:09:45Z</dcterms:created>
  <dcterms:modified xsi:type="dcterms:W3CDTF">2017-06-11T19:46:02Z</dcterms:modified>
</cp:coreProperties>
</file>